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'Sheet1'!$A$1:$I$80</definedName>
  </definedNames>
  <calcPr fullCalcOnLoad="1"/>
</workbook>
</file>

<file path=xl/sharedStrings.xml><?xml version="1.0" encoding="utf-8"?>
<sst xmlns="http://schemas.openxmlformats.org/spreadsheetml/2006/main" count="197" uniqueCount="86">
  <si>
    <t xml:space="preserve"> </t>
  </si>
  <si>
    <t>Dynamic Calculations in the Alternative System of Units.</t>
  </si>
  <si>
    <t>second [sec], and defines speed in derived units [metres per sec].</t>
  </si>
  <si>
    <t>speed of light [c], and defines time in derived units [metres per c].</t>
  </si>
  <si>
    <t>The following exercise shows that dynamic calculations involving Distance, Speed</t>
  </si>
  <si>
    <t>Equivalents:</t>
  </si>
  <si>
    <t>Speed:</t>
  </si>
  <si>
    <t>m/sec   =</t>
  </si>
  <si>
    <t>km/h  =</t>
  </si>
  <si>
    <t>m/sec</t>
  </si>
  <si>
    <t>mile/h  =</t>
  </si>
  <si>
    <t>c</t>
  </si>
  <si>
    <t>c  =</t>
  </si>
  <si>
    <t>nc</t>
  </si>
  <si>
    <t>1E-09</t>
  </si>
  <si>
    <t>1E+09</t>
  </si>
  <si>
    <t>Time:</t>
  </si>
  <si>
    <t>sec   =</t>
  </si>
  <si>
    <t>m/c  =</t>
  </si>
  <si>
    <t>m/nc</t>
  </si>
  <si>
    <t>Acceleration:</t>
  </si>
  <si>
    <r>
      <t>m/sec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=</t>
    </r>
  </si>
  <si>
    <t>1E+18</t>
  </si>
  <si>
    <t>Examples:</t>
  </si>
  <si>
    <t>Example 1:</t>
  </si>
  <si>
    <t>A car travels at a constant speed of 48.5nc (52.344km/h)</t>
  </si>
  <si>
    <t>over a distance of 12 km.</t>
  </si>
  <si>
    <t>How long will the journey take in units of seconds and m/nc?</t>
  </si>
  <si>
    <t>Customary</t>
  </si>
  <si>
    <t xml:space="preserve">Time =  </t>
  </si>
  <si>
    <r>
      <t>Distance</t>
    </r>
    <r>
      <rPr>
        <sz val="9"/>
        <rFont val="Arial"/>
        <family val="2"/>
      </rPr>
      <t xml:space="preserve">  = </t>
    </r>
  </si>
  <si>
    <t xml:space="preserve">x 3600 = </t>
  </si>
  <si>
    <t>sec</t>
  </si>
  <si>
    <t>system</t>
  </si>
  <si>
    <t xml:space="preserve">  Speed</t>
  </si>
  <si>
    <t xml:space="preserve">        52.344</t>
  </si>
  <si>
    <t>Alternative</t>
  </si>
  <si>
    <t xml:space="preserve">x 1000 = </t>
  </si>
  <si>
    <t xml:space="preserve">           48.5</t>
  </si>
  <si>
    <t xml:space="preserve">( = </t>
  </si>
  <si>
    <t>sec)</t>
  </si>
  <si>
    <t>Example 2:</t>
  </si>
  <si>
    <t xml:space="preserve">Accel. =  </t>
  </si>
  <si>
    <r>
      <t>V</t>
    </r>
    <r>
      <rPr>
        <u val="single"/>
        <vertAlign val="subscript"/>
        <sz val="9"/>
        <rFont val="Arial"/>
        <family val="2"/>
      </rPr>
      <t>2</t>
    </r>
    <r>
      <rPr>
        <vertAlign val="superscript"/>
        <sz val="9"/>
        <rFont val="Arial"/>
        <family val="2"/>
      </rPr>
      <t>2</t>
    </r>
    <r>
      <rPr>
        <u val="single"/>
        <sz val="9"/>
        <rFont val="Arial"/>
        <family val="2"/>
      </rPr>
      <t>-V</t>
    </r>
    <r>
      <rPr>
        <u val="single"/>
        <vertAlign val="subscript"/>
        <sz val="9"/>
        <rFont val="Arial"/>
        <family val="2"/>
      </rPr>
      <t>1</t>
    </r>
    <r>
      <rPr>
        <vertAlign val="superscript"/>
        <sz val="9"/>
        <rFont val="Arial"/>
        <family val="2"/>
      </rPr>
      <t>2</t>
    </r>
  </si>
  <si>
    <r>
      <t xml:space="preserve"> x </t>
    </r>
    <r>
      <rPr>
        <u val="single"/>
        <sz val="8"/>
        <rFont val="Arial"/>
        <family val="2"/>
      </rPr>
      <t>1000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= </t>
    </r>
  </si>
  <si>
    <r>
      <t>m/sec</t>
    </r>
    <r>
      <rPr>
        <vertAlign val="superscript"/>
        <sz val="10"/>
        <rFont val="Arial"/>
        <family val="2"/>
      </rPr>
      <t>2</t>
    </r>
  </si>
  <si>
    <t>2 x Distance</t>
  </si>
  <si>
    <r>
      <t xml:space="preserve"> 3600</t>
    </r>
    <r>
      <rPr>
        <vertAlign val="superscript"/>
        <sz val="8"/>
        <rFont val="Arial"/>
        <family val="2"/>
      </rPr>
      <t>2</t>
    </r>
  </si>
  <si>
    <r>
      <t>(V</t>
    </r>
    <r>
      <rPr>
        <vertAlign val="sub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= V</t>
    </r>
    <r>
      <rPr>
        <vertAlign val="sub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+ 2.f.S)</t>
    </r>
  </si>
  <si>
    <r>
      <t>V</t>
    </r>
    <r>
      <rPr>
        <u val="single"/>
        <vertAlign val="subscript"/>
        <sz val="9"/>
        <rFont val="Arial"/>
        <family val="2"/>
      </rPr>
      <t>2</t>
    </r>
    <r>
      <rPr>
        <u val="single"/>
        <sz val="9"/>
        <rFont val="Arial"/>
        <family val="2"/>
      </rPr>
      <t>-V</t>
    </r>
    <r>
      <rPr>
        <u val="single"/>
        <vertAlign val="subscript"/>
        <sz val="9"/>
        <rFont val="Arial"/>
        <family val="2"/>
      </rPr>
      <t>1</t>
    </r>
  </si>
  <si>
    <r>
      <t xml:space="preserve"> x  </t>
    </r>
    <r>
      <rPr>
        <u val="single"/>
        <sz val="8"/>
        <rFont val="Arial"/>
        <family val="2"/>
      </rPr>
      <t>1000</t>
    </r>
    <r>
      <rPr>
        <sz val="8"/>
        <rFont val="Arial"/>
        <family val="2"/>
      </rPr>
      <t xml:space="preserve"> = </t>
    </r>
  </si>
  <si>
    <t xml:space="preserve">       Acel.</t>
  </si>
  <si>
    <t xml:space="preserve"> 3600</t>
  </si>
  <si>
    <r>
      <t>(V</t>
    </r>
    <r>
      <rPr>
        <vertAlign val="sub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= V</t>
    </r>
    <r>
      <rPr>
        <vertAlign val="sub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+ f.t)</t>
    </r>
  </si>
  <si>
    <t xml:space="preserve"> = </t>
  </si>
  <si>
    <t>m/nc)</t>
  </si>
  <si>
    <r>
      <t>nc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/m)</t>
    </r>
  </si>
  <si>
    <r>
      <t>The customary system</t>
    </r>
    <r>
      <rPr>
        <sz val="10"/>
        <rFont val="Arial"/>
        <family val="0"/>
      </rPr>
      <t xml:space="preserve"> of units defines </t>
    </r>
    <r>
      <rPr>
        <u val="single"/>
        <sz val="10"/>
        <rFont val="Arial"/>
        <family val="2"/>
      </rPr>
      <t>time</t>
    </r>
    <r>
      <rPr>
        <sz val="10"/>
        <rFont val="Arial"/>
        <family val="0"/>
      </rPr>
      <t xml:space="preserve"> in fundamental units, using the</t>
    </r>
  </si>
  <si>
    <r>
      <t>The alternative system</t>
    </r>
    <r>
      <rPr>
        <sz val="10"/>
        <rFont val="Arial"/>
        <family val="0"/>
      </rPr>
      <t xml:space="preserve"> of units defines </t>
    </r>
    <r>
      <rPr>
        <u val="single"/>
        <sz val="10"/>
        <rFont val="Arial"/>
        <family val="2"/>
      </rPr>
      <t>speed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in fundamental units, using the</t>
    </r>
  </si>
  <si>
    <t xml:space="preserve">and Time, the alternative system of units (m, c &amp; m/c) can be used in a </t>
  </si>
  <si>
    <t>similar way to the customary system of units (m, m/s &amp; s).</t>
  </si>
  <si>
    <t>ft/sec</t>
  </si>
  <si>
    <r>
      <t>Distance</t>
    </r>
    <r>
      <rPr>
        <sz val="9"/>
        <color indexed="10"/>
        <rFont val="Arial"/>
        <family val="2"/>
      </rPr>
      <t xml:space="preserve">  = </t>
    </r>
  </si>
  <si>
    <r>
      <t>V</t>
    </r>
    <r>
      <rPr>
        <u val="single"/>
        <vertAlign val="subscript"/>
        <sz val="9"/>
        <color indexed="10"/>
        <rFont val="Arial"/>
        <family val="2"/>
      </rPr>
      <t>2</t>
    </r>
    <r>
      <rPr>
        <vertAlign val="superscript"/>
        <sz val="9"/>
        <color indexed="10"/>
        <rFont val="Arial"/>
        <family val="2"/>
      </rPr>
      <t>2</t>
    </r>
    <r>
      <rPr>
        <u val="single"/>
        <sz val="9"/>
        <color indexed="10"/>
        <rFont val="Arial"/>
        <family val="2"/>
      </rPr>
      <t>-V</t>
    </r>
    <r>
      <rPr>
        <u val="single"/>
        <vertAlign val="subscript"/>
        <sz val="9"/>
        <color indexed="10"/>
        <rFont val="Arial"/>
        <family val="2"/>
      </rPr>
      <t>1</t>
    </r>
    <r>
      <rPr>
        <vertAlign val="superscript"/>
        <sz val="9"/>
        <color indexed="10"/>
        <rFont val="Arial"/>
        <family val="2"/>
      </rPr>
      <t>2</t>
    </r>
  </si>
  <si>
    <r>
      <t>nc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/m</t>
    </r>
  </si>
  <si>
    <r>
      <t>m/sec</t>
    </r>
    <r>
      <rPr>
        <vertAlign val="superscript"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>)</t>
    </r>
  </si>
  <si>
    <r>
      <t>(V</t>
    </r>
    <r>
      <rPr>
        <vertAlign val="subscript"/>
        <sz val="8"/>
        <color indexed="10"/>
        <rFont val="Arial"/>
        <family val="2"/>
      </rPr>
      <t>2</t>
    </r>
    <r>
      <rPr>
        <vertAlign val="superscript"/>
        <sz val="8"/>
        <color indexed="10"/>
        <rFont val="Arial"/>
        <family val="2"/>
      </rPr>
      <t xml:space="preserve">2 </t>
    </r>
    <r>
      <rPr>
        <sz val="8"/>
        <color indexed="10"/>
        <rFont val="Arial"/>
        <family val="2"/>
      </rPr>
      <t>= V</t>
    </r>
    <r>
      <rPr>
        <vertAlign val="subscript"/>
        <sz val="8"/>
        <color indexed="10"/>
        <rFont val="Arial"/>
        <family val="2"/>
      </rPr>
      <t>1</t>
    </r>
    <r>
      <rPr>
        <vertAlign val="superscript"/>
        <sz val="8"/>
        <color indexed="10"/>
        <rFont val="Arial"/>
        <family val="2"/>
      </rPr>
      <t xml:space="preserve">2 </t>
    </r>
    <r>
      <rPr>
        <sz val="8"/>
        <color indexed="10"/>
        <rFont val="Arial"/>
        <family val="2"/>
      </rPr>
      <t>+ 2.f.S)</t>
    </r>
  </si>
  <si>
    <r>
      <t>V</t>
    </r>
    <r>
      <rPr>
        <u val="single"/>
        <vertAlign val="subscript"/>
        <sz val="9"/>
        <color indexed="10"/>
        <rFont val="Arial"/>
        <family val="2"/>
      </rPr>
      <t>2</t>
    </r>
    <r>
      <rPr>
        <u val="single"/>
        <sz val="9"/>
        <color indexed="10"/>
        <rFont val="Arial"/>
        <family val="2"/>
      </rPr>
      <t>-V</t>
    </r>
    <r>
      <rPr>
        <u val="single"/>
        <vertAlign val="subscript"/>
        <sz val="9"/>
        <color indexed="10"/>
        <rFont val="Arial"/>
        <family val="2"/>
      </rPr>
      <t>1</t>
    </r>
  </si>
  <si>
    <r>
      <t>(V</t>
    </r>
    <r>
      <rPr>
        <vertAlign val="subscript"/>
        <sz val="8"/>
        <color indexed="10"/>
        <rFont val="Arial"/>
        <family val="2"/>
      </rPr>
      <t>2</t>
    </r>
    <r>
      <rPr>
        <vertAlign val="superscript"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= V</t>
    </r>
    <r>
      <rPr>
        <vertAlign val="subscript"/>
        <sz val="8"/>
        <color indexed="10"/>
        <rFont val="Arial"/>
        <family val="2"/>
      </rPr>
      <t>1</t>
    </r>
    <r>
      <rPr>
        <vertAlign val="superscript"/>
        <sz val="8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+ f.t)</t>
    </r>
  </si>
  <si>
    <r>
      <t>c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/m  =</t>
    </r>
  </si>
  <si>
    <t>mile/h =</t>
  </si>
  <si>
    <t>ft/sec =</t>
  </si>
  <si>
    <r>
      <t>Note</t>
    </r>
    <r>
      <rPr>
        <sz val="9"/>
        <color indexed="10"/>
        <rFont val="Arial"/>
        <family val="2"/>
      </rPr>
      <t>: Units of nano-c [nc] are more convenient to use than units of [c].</t>
    </r>
  </si>
  <si>
    <t>Example 3:</t>
  </si>
  <si>
    <t>over a distance of 1 km.</t>
  </si>
  <si>
    <t xml:space="preserve">        50.000</t>
  </si>
  <si>
    <t xml:space="preserve">           46.328</t>
  </si>
  <si>
    <t>A car travels at a constant speed of 46.328nc (50 km/h)</t>
  </si>
  <si>
    <t>A car travels with constant acceleration from a speed of 46.328nc</t>
  </si>
  <si>
    <t>(50.000km/h) to a speed of 60.0nc (64.755km/h)</t>
  </si>
  <si>
    <t>over a distance of 1.0 km.</t>
  </si>
  <si>
    <t xml:space="preserve">    (2 x 1.0 x 1000)</t>
  </si>
  <si>
    <r>
      <t>= (</t>
    </r>
    <r>
      <rPr>
        <u val="single"/>
        <sz val="8"/>
        <rFont val="Arial"/>
        <family val="2"/>
      </rPr>
      <t>64.755-50.000)</t>
    </r>
  </si>
  <si>
    <r>
      <t>= (</t>
    </r>
    <r>
      <rPr>
        <u val="single"/>
        <sz val="8"/>
        <color indexed="10"/>
        <rFont val="Arial"/>
        <family val="2"/>
      </rPr>
      <t>60.0-46.328)</t>
    </r>
  </si>
  <si>
    <r>
      <t>=</t>
    </r>
    <r>
      <rPr>
        <u val="single"/>
        <sz val="8"/>
        <rFont val="Arial"/>
        <family val="2"/>
      </rPr>
      <t>(64.755</t>
    </r>
    <r>
      <rPr>
        <vertAlign val="superscript"/>
        <sz val="8"/>
        <rFont val="Arial"/>
        <family val="2"/>
      </rPr>
      <t>2</t>
    </r>
    <r>
      <rPr>
        <u val="single"/>
        <sz val="8"/>
        <rFont val="Arial"/>
        <family val="2"/>
      </rPr>
      <t>-50.000</t>
    </r>
    <r>
      <rPr>
        <u val="single"/>
        <vertAlign val="superscript"/>
        <sz val="8"/>
        <rFont val="Arial"/>
        <family val="2"/>
      </rPr>
      <t>2</t>
    </r>
    <r>
      <rPr>
        <u val="single"/>
        <sz val="8"/>
        <rFont val="Arial"/>
        <family val="2"/>
      </rPr>
      <t>)</t>
    </r>
  </si>
  <si>
    <r>
      <t>= (</t>
    </r>
    <r>
      <rPr>
        <u val="single"/>
        <sz val="8"/>
        <color indexed="10"/>
        <rFont val="Arial"/>
        <family val="2"/>
      </rPr>
      <t>60.0</t>
    </r>
    <r>
      <rPr>
        <vertAlign val="superscript"/>
        <sz val="8"/>
        <color indexed="10"/>
        <rFont val="Arial"/>
        <family val="2"/>
      </rPr>
      <t>2</t>
    </r>
    <r>
      <rPr>
        <u val="single"/>
        <sz val="8"/>
        <color indexed="10"/>
        <rFont val="Arial"/>
        <family val="2"/>
      </rPr>
      <t>-46.328</t>
    </r>
    <r>
      <rPr>
        <u val="single"/>
        <vertAlign val="superscript"/>
        <sz val="8"/>
        <color indexed="10"/>
        <rFont val="Arial"/>
        <family val="2"/>
      </rPr>
      <t>2</t>
    </r>
    <r>
      <rPr>
        <u val="single"/>
        <sz val="8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</si>
</sst>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E+00"/>
    <numFmt numFmtId="173" formatCode="0.E+00"/>
    <numFmt numFmtId="174" formatCode="0.0000"/>
    <numFmt numFmtId="175" formatCode="0.0000E+00"/>
    <numFmt numFmtId="176" formatCode="0.000"/>
    <numFmt numFmtId="177" formatCode="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vertAlign val="subscript"/>
      <sz val="9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0"/>
    </font>
    <font>
      <b/>
      <sz val="11"/>
      <name val="Arial"/>
      <family val="2"/>
    </font>
    <font>
      <vertAlign val="superscript"/>
      <sz val="9"/>
      <name val="Arial"/>
      <family val="2"/>
    </font>
    <font>
      <vertAlign val="subscript"/>
      <sz val="8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vertAlign val="subscript"/>
      <sz val="9"/>
      <color indexed="10"/>
      <name val="Arial"/>
      <family val="2"/>
    </font>
    <font>
      <vertAlign val="superscript"/>
      <sz val="9"/>
      <color indexed="10"/>
      <name val="Arial"/>
      <family val="2"/>
    </font>
    <font>
      <u val="single"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vertAlign val="superscript"/>
      <sz val="10"/>
      <color indexed="10"/>
      <name val="Arial"/>
      <family val="2"/>
    </font>
    <font>
      <vertAlign val="subscript"/>
      <sz val="8"/>
      <color indexed="10"/>
      <name val="Arial"/>
      <family val="2"/>
    </font>
    <font>
      <u val="single"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vertAlign val="superscript"/>
      <sz val="8"/>
      <name val="Arial"/>
      <family val="2"/>
    </font>
    <font>
      <u val="single"/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174" fontId="9" fillId="0" borderId="0" xfId="0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74" fontId="0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9" fillId="0" borderId="0" xfId="0" applyFont="1" applyAlignment="1" quotePrefix="1">
      <alignment horizontal="right"/>
    </xf>
    <xf numFmtId="2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24" fillId="0" borderId="0" xfId="0" applyFont="1" applyAlignment="1" quotePrefix="1">
      <alignment horizontal="right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17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 quotePrefix="1">
      <alignment horizontal="left"/>
    </xf>
    <xf numFmtId="174" fontId="24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4" fontId="24" fillId="0" borderId="0" xfId="0" applyNumberFormat="1" applyFont="1" applyAlignment="1" quotePrefix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175" fontId="1" fillId="0" borderId="0" xfId="0" applyNumberFormat="1" applyFont="1" applyAlignment="1">
      <alignment/>
    </xf>
    <xf numFmtId="174" fontId="21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1" fillId="0" borderId="0" xfId="0" applyFont="1" applyAlignment="1" quotePrefix="1">
      <alignment horizontal="right"/>
    </xf>
    <xf numFmtId="0" fontId="23" fillId="0" borderId="0" xfId="0" applyFont="1" applyAlignment="1">
      <alignment/>
    </xf>
    <xf numFmtId="174" fontId="21" fillId="0" borderId="0" xfId="0" applyNumberFormat="1" applyFont="1" applyAlignment="1">
      <alignment/>
    </xf>
    <xf numFmtId="175" fontId="21" fillId="2" borderId="0" xfId="0" applyNumberFormat="1" applyFont="1" applyFill="1" applyAlignment="1">
      <alignment/>
    </xf>
    <xf numFmtId="176" fontId="21" fillId="2" borderId="0" xfId="0" applyNumberFormat="1" applyFont="1" applyFill="1" applyAlignment="1">
      <alignment/>
    </xf>
    <xf numFmtId="175" fontId="21" fillId="0" borderId="0" xfId="0" applyNumberFormat="1" applyFont="1" applyAlignment="1">
      <alignment/>
    </xf>
    <xf numFmtId="175" fontId="23" fillId="2" borderId="0" xfId="0" applyNumberFormat="1" applyFont="1" applyFill="1" applyAlignment="1">
      <alignment/>
    </xf>
    <xf numFmtId="0" fontId="21" fillId="2" borderId="0" xfId="0" applyFont="1" applyFill="1" applyAlignment="1" quotePrefix="1">
      <alignment horizontal="right"/>
    </xf>
    <xf numFmtId="174" fontId="0" fillId="0" borderId="0" xfId="0" applyNumberFormat="1" applyFont="1" applyFill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176" fontId="1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7.28125" style="0" customWidth="1"/>
    <col min="3" max="3" width="11.421875" style="0" customWidth="1"/>
    <col min="5" max="5" width="14.00390625" style="0" customWidth="1"/>
    <col min="6" max="6" width="7.57421875" style="0" customWidth="1"/>
    <col min="7" max="7" width="8.28125" style="0" customWidth="1"/>
    <col min="8" max="8" width="9.28125" style="0" customWidth="1"/>
    <col min="9" max="9" width="2.8515625" style="0" customWidth="1"/>
    <col min="10" max="10" width="6.8515625" style="0" customWidth="1"/>
    <col min="11" max="11" width="5.421875" style="0" customWidth="1"/>
    <col min="12" max="12" width="8.00390625" style="0" customWidth="1"/>
    <col min="13" max="13" width="7.8515625" style="0" customWidth="1"/>
    <col min="14" max="14" width="8.140625" style="0" customWidth="1"/>
    <col min="15" max="15" width="8.57421875" style="0" customWidth="1"/>
  </cols>
  <sheetData>
    <row r="1" ht="19.5" customHeight="1">
      <c r="A1" t="s">
        <v>0</v>
      </c>
    </row>
    <row r="2" ht="15.75">
      <c r="B2" s="2" t="s">
        <v>1</v>
      </c>
    </row>
    <row r="3" ht="15" customHeight="1"/>
    <row r="4" ht="12" customHeight="1">
      <c r="B4" s="38" t="s">
        <v>57</v>
      </c>
    </row>
    <row r="5" ht="12" customHeight="1">
      <c r="B5" t="s">
        <v>2</v>
      </c>
    </row>
    <row r="6" ht="15" customHeight="1"/>
    <row r="7" ht="12" customHeight="1">
      <c r="B7" s="38" t="s">
        <v>58</v>
      </c>
    </row>
    <row r="8" ht="12" customHeight="1">
      <c r="B8" t="s">
        <v>3</v>
      </c>
    </row>
    <row r="9" ht="15" customHeight="1"/>
    <row r="10" ht="12" customHeight="1">
      <c r="B10" s="30" t="s">
        <v>4</v>
      </c>
    </row>
    <row r="11" ht="12" customHeight="1">
      <c r="B11" t="s">
        <v>59</v>
      </c>
    </row>
    <row r="12" ht="12" customHeight="1">
      <c r="B12" t="s">
        <v>60</v>
      </c>
    </row>
    <row r="13" ht="24.75" customHeight="1">
      <c r="C13" t="s">
        <v>0</v>
      </c>
    </row>
    <row r="14" ht="15">
      <c r="B14" s="26" t="s">
        <v>5</v>
      </c>
    </row>
    <row r="15" spans="2:10" ht="12.75">
      <c r="B15" s="25" t="s">
        <v>6</v>
      </c>
      <c r="C15" s="1">
        <v>1</v>
      </c>
      <c r="D15" t="s">
        <v>7</v>
      </c>
      <c r="E15" s="31">
        <f>C15*3600/1000</f>
        <v>3.6</v>
      </c>
      <c r="F15" t="s">
        <v>8</v>
      </c>
      <c r="J15" t="s">
        <v>0</v>
      </c>
    </row>
    <row r="16" spans="2:7" ht="12.75">
      <c r="B16" s="25"/>
      <c r="C16" s="1"/>
      <c r="E16" s="6">
        <f>E15*(1000/(25.4*12))*1000/5280</f>
        <v>2.236936292054403</v>
      </c>
      <c r="F16" t="s">
        <v>70</v>
      </c>
      <c r="G16" s="6"/>
    </row>
    <row r="17" spans="2:7" ht="12.75">
      <c r="B17" s="25"/>
      <c r="C17" s="1"/>
      <c r="E17" s="6">
        <f>C15*1000/25.4/12</f>
        <v>3.2808398950131235</v>
      </c>
      <c r="F17" t="s">
        <v>61</v>
      </c>
      <c r="G17" s="6"/>
    </row>
    <row r="18" spans="3:8" ht="12.75">
      <c r="C18" s="1">
        <v>1</v>
      </c>
      <c r="D18" t="s">
        <v>8</v>
      </c>
      <c r="E18" s="6">
        <f>1/E15</f>
        <v>0.2777777777777778</v>
      </c>
      <c r="F18" t="s">
        <v>9</v>
      </c>
      <c r="G18" s="4" t="s">
        <v>0</v>
      </c>
      <c r="H18" t="s">
        <v>0</v>
      </c>
    </row>
    <row r="19" spans="3:7" ht="12.75">
      <c r="C19" s="1">
        <v>1</v>
      </c>
      <c r="D19" t="s">
        <v>10</v>
      </c>
      <c r="E19" s="6">
        <f>1/E16</f>
        <v>0.4470399999999999</v>
      </c>
      <c r="F19" t="s">
        <v>9</v>
      </c>
      <c r="G19" s="4"/>
    </row>
    <row r="20" spans="3:11" ht="12.75">
      <c r="C20" s="64">
        <v>299792458</v>
      </c>
      <c r="D20" s="32" t="s">
        <v>7</v>
      </c>
      <c r="E20" s="33">
        <f>C20*E15</f>
        <v>1079252848.8</v>
      </c>
      <c r="F20" s="32" t="s">
        <v>8</v>
      </c>
      <c r="G20" s="32" t="s">
        <v>0</v>
      </c>
      <c r="H20" s="32" t="s">
        <v>0</v>
      </c>
      <c r="J20" t="s">
        <v>0</v>
      </c>
      <c r="K20" t="s">
        <v>0</v>
      </c>
    </row>
    <row r="21" spans="3:10" ht="12.75">
      <c r="C21" s="34" t="s">
        <v>0</v>
      </c>
      <c r="D21" s="32" t="s">
        <v>0</v>
      </c>
      <c r="E21" s="33">
        <f>C20*E16</f>
        <v>670616629.3843954</v>
      </c>
      <c r="F21" s="32" t="s">
        <v>10</v>
      </c>
      <c r="G21" s="69">
        <v>1</v>
      </c>
      <c r="H21" s="48" t="s">
        <v>11</v>
      </c>
      <c r="J21" t="s">
        <v>0</v>
      </c>
    </row>
    <row r="22" spans="3:8" ht="12.75">
      <c r="C22" s="34"/>
      <c r="D22" s="32"/>
      <c r="E22" s="33"/>
      <c r="F22" s="32"/>
      <c r="G22" s="1"/>
      <c r="H22" s="32"/>
    </row>
    <row r="23" spans="3:8" ht="12.75">
      <c r="C23" s="22">
        <v>1</v>
      </c>
      <c r="D23" s="21" t="s">
        <v>7</v>
      </c>
      <c r="E23" s="71">
        <f>1/C25</f>
        <v>3.3356409519815204E-09</v>
      </c>
      <c r="F23" s="66" t="s">
        <v>12</v>
      </c>
      <c r="G23" s="65">
        <f>E23*1000000000</f>
        <v>3.3356409519815204</v>
      </c>
      <c r="H23" s="66" t="s">
        <v>13</v>
      </c>
    </row>
    <row r="24" spans="3:9" ht="12.75">
      <c r="C24" s="23">
        <f>C25/1000000000</f>
        <v>0.299792458</v>
      </c>
      <c r="D24" s="21" t="s">
        <v>7</v>
      </c>
      <c r="E24" s="75" t="s">
        <v>14</v>
      </c>
      <c r="F24" s="66" t="s">
        <v>12</v>
      </c>
      <c r="G24" s="67">
        <v>1</v>
      </c>
      <c r="H24" s="66" t="s">
        <v>13</v>
      </c>
      <c r="I24" s="41" t="s">
        <v>0</v>
      </c>
    </row>
    <row r="25" spans="3:8" ht="12.75">
      <c r="C25" s="64">
        <v>299792458</v>
      </c>
      <c r="D25" t="s">
        <v>7</v>
      </c>
      <c r="E25" s="69">
        <v>1</v>
      </c>
      <c r="F25" s="48" t="s">
        <v>12</v>
      </c>
      <c r="G25" s="68" t="s">
        <v>15</v>
      </c>
      <c r="H25" s="48" t="s">
        <v>13</v>
      </c>
    </row>
    <row r="26" spans="3:8" ht="12.75">
      <c r="C26" s="80" t="s">
        <v>72</v>
      </c>
      <c r="E26" s="1"/>
      <c r="G26" s="68"/>
      <c r="H26" s="48"/>
    </row>
    <row r="27" spans="3:12" ht="12.75">
      <c r="C27" s="12">
        <v>1</v>
      </c>
      <c r="D27" t="s">
        <v>8</v>
      </c>
      <c r="E27" s="73">
        <f>E23*E18</f>
        <v>9.265669311059779E-10</v>
      </c>
      <c r="F27" s="48" t="s">
        <v>12</v>
      </c>
      <c r="G27" s="70">
        <f>E27*1000000000</f>
        <v>0.9265669311059779</v>
      </c>
      <c r="H27" s="48" t="s">
        <v>13</v>
      </c>
      <c r="L27" t="s">
        <v>0</v>
      </c>
    </row>
    <row r="28" spans="3:8" ht="12.75">
      <c r="C28" s="12">
        <v>1</v>
      </c>
      <c r="D28" t="s">
        <v>10</v>
      </c>
      <c r="E28" s="73">
        <f>E23*E19</f>
        <v>1.4911649311738186E-09</v>
      </c>
      <c r="F28" s="48" t="s">
        <v>12</v>
      </c>
      <c r="G28" s="70">
        <f>E28*1000000000</f>
        <v>1.4911649311738187</v>
      </c>
      <c r="H28" s="48" t="s">
        <v>13</v>
      </c>
    </row>
    <row r="29" spans="3:10" ht="12.75">
      <c r="C29" s="76">
        <f>0.29979*1000/25.4/12</f>
        <v>0.9835629921259844</v>
      </c>
      <c r="D29" t="s">
        <v>71</v>
      </c>
      <c r="E29" s="77" t="s">
        <v>14</v>
      </c>
      <c r="F29" s="78" t="s">
        <v>12</v>
      </c>
      <c r="G29" s="79">
        <v>1</v>
      </c>
      <c r="H29" s="78" t="s">
        <v>13</v>
      </c>
      <c r="J29" t="s">
        <v>0</v>
      </c>
    </row>
    <row r="30" spans="5:8" ht="12.75">
      <c r="E30" s="48"/>
      <c r="F30" s="48"/>
      <c r="G30" s="48"/>
      <c r="H30" s="48"/>
    </row>
    <row r="31" spans="2:13" ht="12.75">
      <c r="B31" s="25" t="s">
        <v>16</v>
      </c>
      <c r="C31" s="22">
        <v>1</v>
      </c>
      <c r="D31" s="21" t="s">
        <v>17</v>
      </c>
      <c r="E31" s="74">
        <f>C25</f>
        <v>299792458</v>
      </c>
      <c r="F31" s="66" t="s">
        <v>18</v>
      </c>
      <c r="G31" s="65">
        <f>1/G23</f>
        <v>0.299792458</v>
      </c>
      <c r="H31" s="66" t="s">
        <v>19</v>
      </c>
      <c r="M31" s="4" t="s">
        <v>0</v>
      </c>
    </row>
    <row r="32" spans="3:13" ht="12.75">
      <c r="C32" s="23">
        <f>1/G31</f>
        <v>3.335640951981521</v>
      </c>
      <c r="D32" s="21" t="s">
        <v>17</v>
      </c>
      <c r="E32" s="75" t="s">
        <v>15</v>
      </c>
      <c r="F32" s="66" t="s">
        <v>18</v>
      </c>
      <c r="G32" s="67">
        <v>1</v>
      </c>
      <c r="H32" s="66" t="s">
        <v>19</v>
      </c>
      <c r="M32" t="s">
        <v>0</v>
      </c>
    </row>
    <row r="33" spans="3:13" ht="12.75">
      <c r="C33" s="7">
        <f>1/C25</f>
        <v>3.3356409519815204E-09</v>
      </c>
      <c r="D33" t="s">
        <v>17</v>
      </c>
      <c r="E33" s="69">
        <v>1</v>
      </c>
      <c r="F33" s="48" t="s">
        <v>18</v>
      </c>
      <c r="G33" s="68" t="s">
        <v>15</v>
      </c>
      <c r="H33" s="48" t="s">
        <v>19</v>
      </c>
      <c r="M33" t="s">
        <v>0</v>
      </c>
    </row>
    <row r="34" ht="12.75">
      <c r="M34" t="s">
        <v>0</v>
      </c>
    </row>
    <row r="35" spans="2:13" ht="14.25">
      <c r="B35" s="25" t="s">
        <v>20</v>
      </c>
      <c r="C35" s="22">
        <v>1</v>
      </c>
      <c r="D35" s="21" t="s">
        <v>21</v>
      </c>
      <c r="E35" s="71">
        <f>E23/E31</f>
        <v>1.1126500560536183E-17</v>
      </c>
      <c r="F35" s="66" t="s">
        <v>69</v>
      </c>
      <c r="G35" s="72">
        <f>E35*1000000000000000000</f>
        <v>11.126500560536183</v>
      </c>
      <c r="H35" s="66" t="s">
        <v>64</v>
      </c>
      <c r="K35" s="7" t="s">
        <v>0</v>
      </c>
      <c r="M35" t="s">
        <v>0</v>
      </c>
    </row>
    <row r="36" spans="3:13" ht="14.25">
      <c r="C36" s="20">
        <f>E31*E36/E23</f>
        <v>0.08987551787368177</v>
      </c>
      <c r="D36" s="21" t="s">
        <v>21</v>
      </c>
      <c r="E36" s="66">
        <f>1/1000000000000000000</f>
        <v>1E-18</v>
      </c>
      <c r="F36" s="66" t="s">
        <v>69</v>
      </c>
      <c r="G36" s="67">
        <v>1</v>
      </c>
      <c r="H36" s="66" t="s">
        <v>64</v>
      </c>
      <c r="K36" t="s">
        <v>0</v>
      </c>
      <c r="M36" s="4" t="s">
        <v>0</v>
      </c>
    </row>
    <row r="37" spans="3:13" ht="14.25">
      <c r="C37" s="8">
        <f>1/E35</f>
        <v>89875517873681780</v>
      </c>
      <c r="D37" t="s">
        <v>21</v>
      </c>
      <c r="E37" s="69">
        <v>1</v>
      </c>
      <c r="F37" s="48" t="s">
        <v>69</v>
      </c>
      <c r="G37" s="68" t="s">
        <v>22</v>
      </c>
      <c r="H37" s="48" t="s">
        <v>64</v>
      </c>
      <c r="K37" t="s">
        <v>0</v>
      </c>
      <c r="M37" t="s">
        <v>0</v>
      </c>
    </row>
    <row r="38" ht="24.75" customHeight="1">
      <c r="B38" s="27"/>
    </row>
    <row r="39" spans="2:13" ht="12.75">
      <c r="B39" s="63" t="s">
        <v>23</v>
      </c>
      <c r="M39" t="s">
        <v>0</v>
      </c>
    </row>
    <row r="40" ht="19.5" customHeight="1">
      <c r="B40" s="27"/>
    </row>
    <row r="41" spans="2:8" ht="12.75">
      <c r="B41" s="62" t="s">
        <v>24</v>
      </c>
      <c r="C41" s="42" t="s">
        <v>25</v>
      </c>
      <c r="D41" s="42"/>
      <c r="E41" s="42"/>
      <c r="F41" s="42"/>
      <c r="G41" s="42"/>
      <c r="H41" s="42"/>
    </row>
    <row r="42" spans="2:8" ht="12.75">
      <c r="B42" s="5"/>
      <c r="C42" s="42" t="s">
        <v>26</v>
      </c>
      <c r="D42" s="42"/>
      <c r="E42" s="42"/>
      <c r="F42" s="42"/>
      <c r="G42" s="42"/>
      <c r="H42" s="42"/>
    </row>
    <row r="43" spans="3:8" ht="12.75">
      <c r="C43" s="42" t="s">
        <v>27</v>
      </c>
      <c r="D43" s="42"/>
      <c r="E43" s="42"/>
      <c r="F43" s="42"/>
      <c r="G43" s="42"/>
      <c r="H43" s="42"/>
    </row>
    <row r="44" ht="24.75" customHeight="1">
      <c r="B44" s="27"/>
    </row>
    <row r="45" spans="2:8" ht="12.75">
      <c r="B45" s="11" t="s">
        <v>28</v>
      </c>
      <c r="C45" s="3" t="s">
        <v>29</v>
      </c>
      <c r="D45" s="9" t="s">
        <v>30</v>
      </c>
      <c r="E45" s="9">
        <v>12</v>
      </c>
      <c r="F45" s="28" t="s">
        <v>31</v>
      </c>
      <c r="G45" s="39">
        <f>12*3600/52.344</f>
        <v>825.3094910591471</v>
      </c>
      <c r="H45" t="s">
        <v>32</v>
      </c>
    </row>
    <row r="46" spans="2:8" ht="12.75">
      <c r="B46" s="11" t="s">
        <v>33</v>
      </c>
      <c r="D46" s="10" t="s">
        <v>34</v>
      </c>
      <c r="E46" s="29" t="s">
        <v>35</v>
      </c>
      <c r="F46" s="35" t="s">
        <v>39</v>
      </c>
      <c r="G46" s="36">
        <f>G45*G31</f>
        <v>247.42156093535073</v>
      </c>
      <c r="H46" s="16" t="s">
        <v>55</v>
      </c>
    </row>
    <row r="47" ht="24.75" customHeight="1">
      <c r="B47" s="27"/>
    </row>
    <row r="48" spans="1:10" ht="12.75">
      <c r="A48" s="19"/>
      <c r="B48" s="43" t="s">
        <v>36</v>
      </c>
      <c r="C48" s="44" t="s">
        <v>29</v>
      </c>
      <c r="D48" s="45" t="s">
        <v>62</v>
      </c>
      <c r="E48" s="45">
        <v>12</v>
      </c>
      <c r="F48" s="46" t="s">
        <v>37</v>
      </c>
      <c r="G48" s="47">
        <f>12000/48.5</f>
        <v>247.42268041237114</v>
      </c>
      <c r="H48" s="48" t="s">
        <v>19</v>
      </c>
      <c r="J48" s="24" t="s">
        <v>0</v>
      </c>
    </row>
    <row r="49" spans="1:8" ht="12.75">
      <c r="A49" s="19"/>
      <c r="B49" s="43" t="s">
        <v>33</v>
      </c>
      <c r="C49" s="48"/>
      <c r="D49" s="49" t="s">
        <v>34</v>
      </c>
      <c r="E49" s="50" t="s">
        <v>38</v>
      </c>
      <c r="F49" s="51" t="s">
        <v>39</v>
      </c>
      <c r="G49" s="52">
        <f>G48/G31</f>
        <v>825.3132252325412</v>
      </c>
      <c r="H49" s="53" t="s">
        <v>40</v>
      </c>
    </row>
    <row r="50" ht="24.75" customHeight="1">
      <c r="B50" s="27"/>
    </row>
    <row r="51" spans="2:8" ht="12.75">
      <c r="B51" s="62" t="s">
        <v>41</v>
      </c>
      <c r="C51" s="42" t="s">
        <v>77</v>
      </c>
      <c r="D51" s="42"/>
      <c r="E51" s="42"/>
      <c r="F51" s="42"/>
      <c r="G51" s="42"/>
      <c r="H51" s="42"/>
    </row>
    <row r="52" spans="2:8" ht="12.75">
      <c r="B52" s="5"/>
      <c r="C52" s="42" t="s">
        <v>74</v>
      </c>
      <c r="D52" s="42"/>
      <c r="E52" s="42"/>
      <c r="F52" s="42"/>
      <c r="G52" s="42"/>
      <c r="H52" s="42"/>
    </row>
    <row r="53" spans="3:8" ht="12.75">
      <c r="C53" s="42" t="s">
        <v>27</v>
      </c>
      <c r="D53" s="42"/>
      <c r="E53" s="42"/>
      <c r="F53" s="42"/>
      <c r="G53" s="42"/>
      <c r="H53" s="42"/>
    </row>
    <row r="54" ht="24.75" customHeight="1">
      <c r="B54" s="27"/>
    </row>
    <row r="55" spans="2:8" ht="12.75">
      <c r="B55" s="11" t="s">
        <v>28</v>
      </c>
      <c r="C55" s="3" t="s">
        <v>29</v>
      </c>
      <c r="D55" s="9" t="s">
        <v>30</v>
      </c>
      <c r="E55" s="9">
        <v>1</v>
      </c>
      <c r="F55" s="28" t="s">
        <v>31</v>
      </c>
      <c r="G55" s="81">
        <f>1*3600/50</f>
        <v>72</v>
      </c>
      <c r="H55" t="s">
        <v>32</v>
      </c>
    </row>
    <row r="56" spans="2:8" ht="12.75">
      <c r="B56" s="11" t="s">
        <v>33</v>
      </c>
      <c r="D56" s="10" t="s">
        <v>34</v>
      </c>
      <c r="E56" s="29" t="s">
        <v>75</v>
      </c>
      <c r="F56" s="35" t="s">
        <v>39</v>
      </c>
      <c r="G56" s="36">
        <f>G55*G31</f>
        <v>21.585056975999997</v>
      </c>
      <c r="H56" s="16" t="s">
        <v>55</v>
      </c>
    </row>
    <row r="57" ht="24.75" customHeight="1">
      <c r="B57" s="27"/>
    </row>
    <row r="58" spans="1:10" ht="12.75">
      <c r="A58" s="19"/>
      <c r="B58" s="43" t="s">
        <v>36</v>
      </c>
      <c r="C58" s="44" t="s">
        <v>29</v>
      </c>
      <c r="D58" s="45" t="s">
        <v>62</v>
      </c>
      <c r="E58" s="45">
        <v>1</v>
      </c>
      <c r="F58" s="46" t="s">
        <v>37</v>
      </c>
      <c r="G58" s="82">
        <f>1000/46.328</f>
        <v>21.585218442410635</v>
      </c>
      <c r="H58" s="48" t="s">
        <v>19</v>
      </c>
      <c r="J58" s="24" t="s">
        <v>0</v>
      </c>
    </row>
    <row r="59" spans="1:10" ht="12.75">
      <c r="A59" s="19"/>
      <c r="B59" s="43" t="s">
        <v>33</v>
      </c>
      <c r="C59" s="48"/>
      <c r="D59" s="49" t="s">
        <v>34</v>
      </c>
      <c r="E59" s="50" t="s">
        <v>76</v>
      </c>
      <c r="F59" s="51" t="s">
        <v>39</v>
      </c>
      <c r="G59" s="52">
        <f>G58/G31</f>
        <v>72.00053859397168</v>
      </c>
      <c r="H59" s="53" t="s">
        <v>40</v>
      </c>
      <c r="J59" t="s">
        <v>0</v>
      </c>
    </row>
    <row r="60" ht="24.75" customHeight="1">
      <c r="B60" s="27"/>
    </row>
    <row r="61" spans="2:8" ht="12.75">
      <c r="B61" s="62" t="s">
        <v>73</v>
      </c>
      <c r="C61" s="42" t="s">
        <v>78</v>
      </c>
      <c r="D61" s="42"/>
      <c r="E61" s="42"/>
      <c r="F61" s="42"/>
      <c r="G61" s="42"/>
      <c r="H61" s="42"/>
    </row>
    <row r="62" spans="2:8" ht="12.75">
      <c r="B62" s="5"/>
      <c r="C62" s="42" t="s">
        <v>79</v>
      </c>
      <c r="D62" s="42"/>
      <c r="E62" s="42"/>
      <c r="F62" s="42"/>
      <c r="G62" s="42"/>
      <c r="H62" s="42"/>
    </row>
    <row r="63" spans="2:8" ht="12.75">
      <c r="B63" s="5"/>
      <c r="C63" s="42" t="s">
        <v>80</v>
      </c>
      <c r="D63" s="42"/>
      <c r="E63" s="42"/>
      <c r="F63" s="42"/>
      <c r="G63" s="42"/>
      <c r="H63" s="42"/>
    </row>
    <row r="64" spans="3:8" ht="12.75">
      <c r="C64" s="42" t="s">
        <v>27</v>
      </c>
      <c r="D64" s="42"/>
      <c r="E64" s="42"/>
      <c r="F64" s="42"/>
      <c r="G64" s="42"/>
      <c r="H64" s="42"/>
    </row>
    <row r="65" ht="24.75" customHeight="1">
      <c r="B65" s="27"/>
    </row>
    <row r="66" spans="2:8" ht="15">
      <c r="B66" s="11" t="s">
        <v>28</v>
      </c>
      <c r="C66" s="11" t="s">
        <v>42</v>
      </c>
      <c r="D66" s="9" t="s">
        <v>43</v>
      </c>
      <c r="E66" s="17" t="s">
        <v>84</v>
      </c>
      <c r="F66" s="15" t="s">
        <v>44</v>
      </c>
      <c r="G66" s="40">
        <f>(64.755^2-50^2)*1000^2/(2*1*1000*3600^2)</f>
        <v>0.06532446084104937</v>
      </c>
      <c r="H66" t="s">
        <v>45</v>
      </c>
    </row>
    <row r="67" spans="2:6" ht="12.75">
      <c r="B67" s="11" t="s">
        <v>33</v>
      </c>
      <c r="D67" s="13" t="s">
        <v>46</v>
      </c>
      <c r="E67" s="14" t="s">
        <v>81</v>
      </c>
      <c r="F67" s="17" t="s">
        <v>47</v>
      </c>
    </row>
    <row r="68" spans="3:8" ht="12.75">
      <c r="C68" s="16" t="s">
        <v>48</v>
      </c>
      <c r="F68" s="35" t="s">
        <v>39</v>
      </c>
      <c r="G68" s="37">
        <f>G66*G35</f>
        <v>0.7268326501646597</v>
      </c>
      <c r="H68" s="16" t="s">
        <v>56</v>
      </c>
    </row>
    <row r="69" ht="12.75">
      <c r="C69" s="16"/>
    </row>
    <row r="70" spans="3:13" ht="13.5">
      <c r="C70" s="11" t="s">
        <v>29</v>
      </c>
      <c r="D70" s="9" t="s">
        <v>49</v>
      </c>
      <c r="E70" s="17" t="s">
        <v>82</v>
      </c>
      <c r="F70" s="15" t="s">
        <v>50</v>
      </c>
      <c r="G70" s="40">
        <f>(64.755-50)*1000/(G66*3600)</f>
        <v>62.74236416713868</v>
      </c>
      <c r="H70" t="s">
        <v>32</v>
      </c>
      <c r="M70" t="s">
        <v>0</v>
      </c>
    </row>
    <row r="71" spans="4:6" ht="12.75">
      <c r="D71" s="13" t="s">
        <v>51</v>
      </c>
      <c r="E71" s="18">
        <f>G66</f>
        <v>0.06532446084104937</v>
      </c>
      <c r="F71" s="17" t="s">
        <v>52</v>
      </c>
    </row>
    <row r="72" spans="3:8" ht="12.75">
      <c r="C72" s="16" t="s">
        <v>53</v>
      </c>
      <c r="F72" s="35" t="s">
        <v>39</v>
      </c>
      <c r="G72" s="37">
        <f>G70*G31</f>
        <v>18.80968757439763</v>
      </c>
      <c r="H72" s="16" t="s">
        <v>55</v>
      </c>
    </row>
    <row r="73" ht="24.75" customHeight="1">
      <c r="B73" s="27"/>
    </row>
    <row r="74" spans="1:10" ht="15">
      <c r="A74" s="19"/>
      <c r="B74" s="43" t="s">
        <v>36</v>
      </c>
      <c r="C74" s="43" t="s">
        <v>42</v>
      </c>
      <c r="D74" s="45" t="s">
        <v>63</v>
      </c>
      <c r="E74" s="54" t="s">
        <v>85</v>
      </c>
      <c r="F74" s="55" t="s">
        <v>54</v>
      </c>
      <c r="G74" s="56">
        <f>(60^2-46.328^2)/(2*1*1000)</f>
        <v>0.7268582079999999</v>
      </c>
      <c r="H74" s="48" t="s">
        <v>64</v>
      </c>
      <c r="J74" t="s">
        <v>0</v>
      </c>
    </row>
    <row r="75" spans="1:8" ht="12.75">
      <c r="A75" s="19"/>
      <c r="B75" s="43" t="s">
        <v>33</v>
      </c>
      <c r="C75" s="48"/>
      <c r="D75" s="57" t="s">
        <v>46</v>
      </c>
      <c r="E75" s="58" t="s">
        <v>81</v>
      </c>
      <c r="F75" s="51" t="s">
        <v>39</v>
      </c>
      <c r="G75" s="59">
        <f>G74/G35</f>
        <v>0.0653267578647363</v>
      </c>
      <c r="H75" s="53" t="s">
        <v>65</v>
      </c>
    </row>
    <row r="76" spans="1:8" ht="12.75">
      <c r="A76" s="19"/>
      <c r="B76" s="48"/>
      <c r="C76" s="53" t="s">
        <v>66</v>
      </c>
      <c r="D76" s="48"/>
      <c r="E76" s="48"/>
      <c r="F76" s="60"/>
      <c r="G76" s="48"/>
      <c r="H76" s="48"/>
    </row>
    <row r="77" spans="1:8" ht="12.75">
      <c r="A77" s="19"/>
      <c r="B77" s="48"/>
      <c r="C77" s="53"/>
      <c r="D77" s="48"/>
      <c r="E77" s="48"/>
      <c r="F77" s="60"/>
      <c r="G77" s="48"/>
      <c r="H77" s="48"/>
    </row>
    <row r="78" spans="1:10" ht="13.5">
      <c r="A78" s="19"/>
      <c r="B78" s="48"/>
      <c r="C78" s="43" t="s">
        <v>29</v>
      </c>
      <c r="D78" s="45" t="s">
        <v>67</v>
      </c>
      <c r="E78" s="54" t="s">
        <v>83</v>
      </c>
      <c r="F78" s="55" t="s">
        <v>54</v>
      </c>
      <c r="G78" s="56">
        <f>(60-46.328)/G74</f>
        <v>18.80972086374238</v>
      </c>
      <c r="H78" s="48" t="s">
        <v>19</v>
      </c>
      <c r="J78" s="24" t="s">
        <v>0</v>
      </c>
    </row>
    <row r="79" spans="1:8" ht="12.75">
      <c r="A79" s="19"/>
      <c r="B79" s="48"/>
      <c r="C79" s="48"/>
      <c r="D79" s="57" t="s">
        <v>51</v>
      </c>
      <c r="E79" s="61">
        <f>G74</f>
        <v>0.7268582079999999</v>
      </c>
      <c r="F79" s="51" t="s">
        <v>39</v>
      </c>
      <c r="G79" s="59">
        <f>G78/G31</f>
        <v>62.74247520844031</v>
      </c>
      <c r="H79" s="53" t="s">
        <v>40</v>
      </c>
    </row>
    <row r="80" spans="1:8" ht="12.75">
      <c r="A80" s="19"/>
      <c r="B80" s="48"/>
      <c r="C80" s="53" t="s">
        <v>68</v>
      </c>
      <c r="D80" s="48"/>
      <c r="E80" s="48"/>
      <c r="F80" s="48"/>
      <c r="G80" s="48"/>
      <c r="H80" s="48"/>
    </row>
    <row r="81" spans="2:8" ht="12.75">
      <c r="B81" s="48"/>
      <c r="C81" s="48"/>
      <c r="D81" s="48"/>
      <c r="E81" s="48"/>
      <c r="F81" s="48"/>
      <c r="G81" s="48"/>
      <c r="H81" s="48"/>
    </row>
    <row r="82" spans="2:8" ht="12.75">
      <c r="B82" s="48"/>
      <c r="C82" s="48"/>
      <c r="D82" s="48"/>
      <c r="E82" s="48"/>
      <c r="F82" s="48"/>
      <c r="G82" s="48"/>
      <c r="H82" s="48"/>
    </row>
  </sheetData>
  <printOptions/>
  <pageMargins left="0.75" right="0.75" top="1" bottom="1" header="0.5" footer="0.5"/>
  <pageSetup fitToHeight="2" fitToWidth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Design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N.O.Williams</dc:creator>
  <cp:keywords/>
  <dc:description/>
  <cp:lastModifiedBy>Norm Williams</cp:lastModifiedBy>
  <cp:lastPrinted>2008-12-22T20:45:51Z</cp:lastPrinted>
  <dcterms:created xsi:type="dcterms:W3CDTF">2005-01-21T14:57:13Z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